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https://cgiar-my.sharepoint.com/personal/m_nzamwita_cgiar_org/Documents/Documents/IITA/3. EU Project/Procurement/2025/ToRs/Submitted/September/"/>
    </mc:Choice>
  </mc:AlternateContent>
  <xr:revisionPtr revIDLastSave="120" documentId="8_{02D6BFDC-A7D6-4C3E-9844-8A8F17DFB647}" xr6:coauthVersionLast="47" xr6:coauthVersionMax="47" xr10:uidLastSave="{0513FA5D-B6B7-45F9-9B54-7C4A8022CECA}"/>
  <bookViews>
    <workbookView xWindow="-110" yWindow="-110" windowWidth="19420" windowHeight="10300" xr2:uid="{00000000-000D-0000-FFFF-FFFF00000000}"/>
  </bookViews>
  <sheets>
    <sheet name="RCC" sheetId="1" r:id="rId1"/>
    <sheet name="Sheet1" sheetId="3"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3" i="1" l="1"/>
  <c r="D32" i="1"/>
  <c r="D31" i="1"/>
  <c r="D18" i="1" l="1"/>
  <c r="D16" i="1"/>
  <c r="D46" i="1"/>
  <c r="D44" i="1"/>
  <c r="D43" i="1"/>
  <c r="D41" i="1"/>
  <c r="D39" i="1"/>
  <c r="D38" i="1"/>
  <c r="D49" i="1"/>
  <c r="D26" i="1"/>
  <c r="D25" i="1"/>
  <c r="D21" i="1"/>
  <c r="D15" i="1"/>
  <c r="D13" i="1"/>
  <c r="D12" i="1"/>
  <c r="D10" i="1"/>
  <c r="D8" i="1"/>
  <c r="D7" i="1"/>
</calcChain>
</file>

<file path=xl/sharedStrings.xml><?xml version="1.0" encoding="utf-8"?>
<sst xmlns="http://schemas.openxmlformats.org/spreadsheetml/2006/main" count="106" uniqueCount="66">
  <si>
    <t>Description</t>
  </si>
  <si>
    <t>UoM</t>
  </si>
  <si>
    <t>Quantity</t>
  </si>
  <si>
    <t>Reception area</t>
  </si>
  <si>
    <t>Site preparation</t>
  </si>
  <si>
    <t>Ls</t>
  </si>
  <si>
    <t>Preliminary works</t>
  </si>
  <si>
    <t>Site leveling</t>
  </si>
  <si>
    <r>
      <t>m</t>
    </r>
    <r>
      <rPr>
        <vertAlign val="superscript"/>
        <sz val="11"/>
        <color theme="1"/>
        <rFont val="Calibri"/>
        <family val="2"/>
        <scheme val="minor"/>
      </rPr>
      <t>2</t>
    </r>
  </si>
  <si>
    <r>
      <t>m</t>
    </r>
    <r>
      <rPr>
        <vertAlign val="superscript"/>
        <sz val="11"/>
        <color theme="1"/>
        <rFont val="Calibri"/>
        <family val="2"/>
        <scheme val="minor"/>
      </rPr>
      <t>3</t>
    </r>
  </si>
  <si>
    <t>Excavation to reduce level 3 cm depth</t>
  </si>
  <si>
    <t>Excavation for trench foundation 60 cm depth</t>
  </si>
  <si>
    <t>Foudation</t>
  </si>
  <si>
    <t>Stone masonry foundation</t>
  </si>
  <si>
    <t>Pavement</t>
  </si>
  <si>
    <t>Compaction and hardcore filling</t>
  </si>
  <si>
    <t>Reinforced concrete on top of hardcore</t>
  </si>
  <si>
    <t>Elevation</t>
  </si>
  <si>
    <t>Roof</t>
  </si>
  <si>
    <t>Wooden truss</t>
  </si>
  <si>
    <t>Pcs</t>
  </si>
  <si>
    <t>Roof covering 28 BG</t>
  </si>
  <si>
    <t>Elevation of burnt bricks column</t>
  </si>
  <si>
    <t>Ceramic tiles around the washing trough</t>
  </si>
  <si>
    <t>Fermentation troughs</t>
  </si>
  <si>
    <t>Drainage</t>
  </si>
  <si>
    <t>Construction of stone masonry</t>
  </si>
  <si>
    <t>Plastering and smoothen the surface</t>
  </si>
  <si>
    <t>Elevation of burnt bricks wall</t>
  </si>
  <si>
    <t>Door and windows</t>
  </si>
  <si>
    <t>Metallic door(1.8x2.1 m)</t>
  </si>
  <si>
    <t>Metallic door(1.5x1.5 m)</t>
  </si>
  <si>
    <t>Mechanical</t>
  </si>
  <si>
    <t>ls</t>
  </si>
  <si>
    <t>Pc</t>
  </si>
  <si>
    <r>
      <t>Water reservoir(10m</t>
    </r>
    <r>
      <rPr>
        <vertAlign val="superscript"/>
        <sz val="11"/>
        <color theme="1"/>
        <rFont val="Calibri"/>
        <family val="2"/>
        <scheme val="minor"/>
      </rPr>
      <t>3</t>
    </r>
    <r>
      <rPr>
        <sz val="11"/>
        <color theme="1"/>
        <rFont val="Calibri"/>
        <family val="2"/>
        <scheme val="minor"/>
      </rPr>
      <t>)</t>
    </r>
  </si>
  <si>
    <t>Packaging Area</t>
  </si>
  <si>
    <t>Innox table(3.0x3.0 m)</t>
  </si>
  <si>
    <t>Tiling on the wall</t>
  </si>
  <si>
    <t>Foor</t>
  </si>
  <si>
    <t>Smoothing the floor</t>
  </si>
  <si>
    <t>Milling Facility</t>
  </si>
  <si>
    <t>Excavation</t>
  </si>
  <si>
    <t>Washing trough (1 unit)</t>
  </si>
  <si>
    <t>Fermentation troughs (4 units)</t>
  </si>
  <si>
    <t>This section is designated for the milling machine that produces fine cassava flour (HQCF).</t>
  </si>
  <si>
    <t>Refer to the description of a trough under the fermentation section below</t>
  </si>
  <si>
    <t xml:space="preserve">A soak pit will be constructed to collect all the wastewater from cassava processing. Water from cassava fermentation, pressing machine, and washing trough will be discharged into the soaking pit through well designed channels. A small section near the soak pit will be constructed to allow the decantation of solid waste, then the supernatant water will be allowed to flow into the soak pit fully filled with stones and 7 meter depth. </t>
  </si>
  <si>
    <t>Branded paper bags (1 and 2 kg)</t>
  </si>
  <si>
    <t>Polypropylene bags (5, 10, and 25 kg)</t>
  </si>
  <si>
    <t>1000 pieces each</t>
  </si>
  <si>
    <t>300 pieces each</t>
  </si>
  <si>
    <t>Path from the main processing unit to the drying area</t>
  </si>
  <si>
    <t>The path leading to the dryer will be paved or concreted to ensure safe movement of people</t>
  </si>
  <si>
    <t>Paved surface to facilitate safe and proper movement of people</t>
  </si>
  <si>
    <t>7 m long and 1.2 m wide</t>
  </si>
  <si>
    <t>Weighing scale (150 kg capacity)</t>
  </si>
  <si>
    <t>This is the area where raw materials will be delivered, weighed and undergo inspection for quality control. Next to the reception area, selected cassava roots will be peeled and washed. A washing trough will be installed here with clean tap water. A designated section for short storage of raw cassava roots will be included</t>
  </si>
  <si>
    <t>Designation</t>
  </si>
  <si>
    <t>Excavation&amp;demolution of the existing floor</t>
  </si>
  <si>
    <t>Soak pit (1.5m wide)</t>
  </si>
  <si>
    <t>ToRs for modification of an existing building into a cassava processing unit</t>
  </si>
  <si>
    <t>The fermentation of grated cassava packed in polypropylene bags is carried out by soaking them in troughs filled with tap water. 
The fermentation troughs are constructed with burnt brick masonry walls bonded with strong cement mortar. The troughs are lined with white wall tiles on both sides. The clean tap water will be connected to the top side of each trough and evacuation of used water will be done by an appropriate pipe (from 63mm diameter) connected from the bottom and having closing valve. The size of each trough is 4mx1m and 0.5m depth, internal dimensions.
The trough should be accessible from both sides, the minimum space between two troughs or trough and wall of the building should be 40 cm. These troughs are aligned within the fermentation area and are connected to drainage and soak pit systems (the same applies for the washing trough).</t>
  </si>
  <si>
    <t>1 weighing scale (30 kg capacity), electronic</t>
  </si>
  <si>
    <t xml:space="preserve">The fine flour (HQCF) will be packaged in branded paper bags of 1 kg and 2 kg, while polypropylene bags will be used for 5, 10, and 25 kg. The successful candidate will provide all the materials and equipment listed here including the branding of packaging materials </t>
  </si>
  <si>
    <t>Portable handheld sealing machine for bags with thread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</si>
</sst>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 x14ac:knownFonts="1">
    <font>
      <sz val="11"/>
      <color theme="1"/>
      <name val="Calibri"/>
      <family val="2"/>
      <scheme val="minor"/>
    </font>
    <font>
      <b/>
      <sz val="11"/>
      <color theme="1"/>
      <name val="Calibri"/>
      <family val="2"/>
      <scheme val="minor"/>
    </font>
    <font>
      <vertAlign val="superscript"/>
      <sz val="11"/>
      <color theme="1"/>
      <name val="Calibri"/>
      <family val="2"/>
      <scheme val="minor"/>
    </font>
  </fonts>
  <fills count="5">
    <fill>
      <patternFill patternType="none"/>
    </fill>
    <fill>
      <patternFill patternType="gray125"/>
    </fill>
    <fill>
      <patternFill patternType="solid">
        <fgColor theme="5" tint="0.39997558519241921"/>
        <bgColor indexed="64"/>
      </patternFill>
    </fill>
    <fill>
      <patternFill patternType="solid">
        <fgColor theme="4"/>
        <bgColor indexed="64"/>
      </patternFill>
    </fill>
    <fill>
      <patternFill patternType="solid">
        <fgColor rgb="FFFFFF0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1">
    <xf numFmtId="0" fontId="0" fillId="0" borderId="0"/>
  </cellStyleXfs>
  <cellXfs count="45">
    <xf numFmtId="0" fontId="0" fillId="0" borderId="0" xfId="0"/>
    <xf numFmtId="0" fontId="0" fillId="4" borderId="0" xfId="0" applyFill="1"/>
    <xf numFmtId="0" fontId="1" fillId="0" borderId="0" xfId="0" applyFont="1"/>
    <xf numFmtId="0" fontId="0" fillId="0" borderId="0" xfId="0" applyAlignment="1">
      <alignment wrapText="1"/>
    </xf>
    <xf numFmtId="0" fontId="1" fillId="2" borderId="1" xfId="0" applyFont="1" applyFill="1" applyBorder="1"/>
    <xf numFmtId="0" fontId="0" fillId="2" borderId="1" xfId="0" applyFill="1" applyBorder="1"/>
    <xf numFmtId="0" fontId="0" fillId="0" borderId="1" xfId="0" applyBorder="1"/>
    <xf numFmtId="0" fontId="0" fillId="0" borderId="1" xfId="0" applyBorder="1" applyAlignment="1">
      <alignment horizontal="center"/>
    </xf>
    <xf numFmtId="0" fontId="1" fillId="0" borderId="1" xfId="0" applyFont="1" applyBorder="1"/>
    <xf numFmtId="0" fontId="0" fillId="0" borderId="1" xfId="0" applyBorder="1" applyAlignment="1">
      <alignment wrapText="1"/>
    </xf>
    <xf numFmtId="0" fontId="0" fillId="0" borderId="1" xfId="0" applyBorder="1" applyAlignment="1">
      <alignment horizontal="left" vertical="top"/>
    </xf>
    <xf numFmtId="0" fontId="0" fillId="0" borderId="1" xfId="0" applyBorder="1" applyAlignment="1">
      <alignment vertical="top"/>
    </xf>
    <xf numFmtId="0" fontId="1" fillId="0" borderId="1" xfId="0" applyFont="1" applyBorder="1" applyAlignment="1">
      <alignment vertical="top"/>
    </xf>
    <xf numFmtId="0" fontId="0" fillId="0" borderId="1" xfId="0" applyBorder="1" applyAlignment="1">
      <alignment horizontal="left" vertical="top" wrapText="1"/>
    </xf>
    <xf numFmtId="0" fontId="0" fillId="0" borderId="1" xfId="0" applyBorder="1" applyAlignment="1">
      <alignment horizontal="center" vertical="top"/>
    </xf>
    <xf numFmtId="0" fontId="1" fillId="3" borderId="2" xfId="0" applyFont="1" applyFill="1" applyBorder="1"/>
    <xf numFmtId="0" fontId="1" fillId="3" borderId="3" xfId="0" applyFont="1" applyFill="1" applyBorder="1"/>
    <xf numFmtId="0" fontId="1" fillId="3" borderId="4" xfId="0" applyFont="1" applyFill="1" applyBorder="1"/>
    <xf numFmtId="0" fontId="1" fillId="2" borderId="5" xfId="0" applyFont="1" applyFill="1" applyBorder="1"/>
    <xf numFmtId="0" fontId="0" fillId="2" borderId="6" xfId="0" applyFill="1" applyBorder="1"/>
    <xf numFmtId="0" fontId="0" fillId="0" borderId="5" xfId="0" applyBorder="1" applyAlignment="1">
      <alignment horizontal="left" vertical="top" wrapText="1"/>
    </xf>
    <xf numFmtId="164" fontId="0" fillId="0" borderId="6" xfId="0" applyNumberFormat="1" applyBorder="1" applyAlignment="1">
      <alignment horizontal="center"/>
    </xf>
    <xf numFmtId="0" fontId="0" fillId="0" borderId="6" xfId="0" applyBorder="1"/>
    <xf numFmtId="0" fontId="1" fillId="2" borderId="6" xfId="0" applyFont="1" applyFill="1" applyBorder="1"/>
    <xf numFmtId="0" fontId="0" fillId="0" borderId="5" xfId="0" applyBorder="1" applyAlignment="1">
      <alignment wrapText="1"/>
    </xf>
    <xf numFmtId="0" fontId="0" fillId="0" borderId="6" xfId="0" applyBorder="1" applyAlignment="1">
      <alignment horizontal="left" vertical="top"/>
    </xf>
    <xf numFmtId="0" fontId="0" fillId="0" borderId="6" xfId="0" applyBorder="1" applyAlignment="1">
      <alignment wrapText="1"/>
    </xf>
    <xf numFmtId="0" fontId="0" fillId="0" borderId="6" xfId="0" applyBorder="1" applyAlignment="1">
      <alignment vertical="top"/>
    </xf>
    <xf numFmtId="0" fontId="0" fillId="0" borderId="6" xfId="0" applyBorder="1" applyAlignment="1">
      <alignment vertical="top" wrapText="1"/>
    </xf>
    <xf numFmtId="164" fontId="0" fillId="0" borderId="0" xfId="0" applyNumberFormat="1" applyAlignment="1">
      <alignment horizontal="center"/>
    </xf>
    <xf numFmtId="0" fontId="0" fillId="0" borderId="0" xfId="0" applyAlignment="1">
      <alignment horizontal="left" vertical="top"/>
    </xf>
    <xf numFmtId="0" fontId="0" fillId="0" borderId="0" xfId="0" applyAlignment="1">
      <alignment vertical="top"/>
    </xf>
    <xf numFmtId="0" fontId="0" fillId="0" borderId="0" xfId="0" applyAlignment="1">
      <alignment vertical="top" wrapText="1"/>
    </xf>
    <xf numFmtId="0" fontId="0" fillId="0" borderId="5" xfId="0" applyBorder="1" applyAlignment="1">
      <alignment horizontal="left" vertical="top" wrapText="1"/>
    </xf>
    <xf numFmtId="0" fontId="0" fillId="0" borderId="7" xfId="0" applyBorder="1" applyAlignment="1">
      <alignment horizontal="left" vertical="top" wrapText="1"/>
    </xf>
    <xf numFmtId="0" fontId="0" fillId="0" borderId="8" xfId="0" applyBorder="1" applyAlignment="1">
      <alignment horizontal="left" vertical="top" wrapText="1"/>
    </xf>
    <xf numFmtId="0" fontId="0" fillId="0" borderId="9" xfId="0" applyBorder="1" applyAlignment="1">
      <alignment horizontal="left" vertical="top" wrapText="1"/>
    </xf>
    <xf numFmtId="0" fontId="0" fillId="0" borderId="10" xfId="0" applyBorder="1" applyAlignment="1">
      <alignment horizontal="left" vertical="top" wrapText="1"/>
    </xf>
    <xf numFmtId="0" fontId="0" fillId="0" borderId="11" xfId="0" applyBorder="1" applyAlignment="1">
      <alignment horizontal="left" vertical="top"/>
    </xf>
    <xf numFmtId="0" fontId="0" fillId="0" borderId="11" xfId="0" applyBorder="1" applyAlignment="1">
      <alignment horizontal="center" vertical="top"/>
    </xf>
    <xf numFmtId="0" fontId="0" fillId="0" borderId="12" xfId="0" applyBorder="1" applyAlignment="1">
      <alignment vertical="top" wrapText="1"/>
    </xf>
    <xf numFmtId="0" fontId="0" fillId="0" borderId="13" xfId="0" applyBorder="1" applyAlignment="1">
      <alignment horizontal="left" vertical="top" wrapText="1"/>
    </xf>
    <xf numFmtId="0" fontId="0" fillId="0" borderId="14" xfId="0" applyBorder="1" applyAlignment="1">
      <alignment horizontal="center" vertical="top"/>
    </xf>
    <xf numFmtId="0" fontId="0" fillId="0" borderId="15" xfId="0" applyBorder="1" applyAlignment="1">
      <alignment vertical="top" wrapText="1"/>
    </xf>
    <xf numFmtId="0" fontId="0" fillId="0" borderId="14" xfId="0" applyBorder="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T62"/>
  <sheetViews>
    <sheetView tabSelected="1" topLeftCell="A59" zoomScale="110" zoomScaleNormal="110" workbookViewId="0">
      <selection activeCell="G60" sqref="G60"/>
    </sheetView>
  </sheetViews>
  <sheetFormatPr defaultRowHeight="14.5" x14ac:dyDescent="0.35"/>
  <cols>
    <col min="1" max="1" width="41.08984375" customWidth="1"/>
    <col min="2" max="2" width="39.453125" customWidth="1"/>
  </cols>
  <sheetData>
    <row r="1" spans="1:5" ht="15" thickBot="1" x14ac:dyDescent="0.4">
      <c r="A1" t="s">
        <v>61</v>
      </c>
    </row>
    <row r="2" spans="1:5" s="2" customFormat="1" x14ac:dyDescent="0.35">
      <c r="A2" s="15" t="s">
        <v>58</v>
      </c>
      <c r="B2" s="16" t="s">
        <v>0</v>
      </c>
      <c r="C2" s="16" t="s">
        <v>1</v>
      </c>
      <c r="D2" s="17" t="s">
        <v>2</v>
      </c>
    </row>
    <row r="3" spans="1:5" x14ac:dyDescent="0.35">
      <c r="A3" s="18" t="s">
        <v>3</v>
      </c>
      <c r="B3" s="4" t="s">
        <v>6</v>
      </c>
      <c r="C3" s="5"/>
      <c r="D3" s="19"/>
    </row>
    <row r="4" spans="1:5" ht="20" customHeight="1" x14ac:dyDescent="0.35">
      <c r="A4" s="34" t="s">
        <v>57</v>
      </c>
      <c r="B4" s="6" t="s">
        <v>4</v>
      </c>
      <c r="C4" s="7" t="s">
        <v>5</v>
      </c>
      <c r="D4" s="21">
        <v>1</v>
      </c>
      <c r="E4" s="29"/>
    </row>
    <row r="5" spans="1:5" ht="16.5" x14ac:dyDescent="0.35">
      <c r="A5" s="35"/>
      <c r="B5" s="6" t="s">
        <v>7</v>
      </c>
      <c r="C5" s="7" t="s">
        <v>8</v>
      </c>
      <c r="D5" s="21">
        <v>100</v>
      </c>
      <c r="E5" s="29"/>
    </row>
    <row r="6" spans="1:5" x14ac:dyDescent="0.35">
      <c r="A6" s="35"/>
      <c r="B6" s="8" t="s">
        <v>42</v>
      </c>
      <c r="C6" s="6"/>
      <c r="D6" s="22"/>
    </row>
    <row r="7" spans="1:5" ht="16.5" x14ac:dyDescent="0.35">
      <c r="A7" s="35"/>
      <c r="B7" s="6" t="s">
        <v>10</v>
      </c>
      <c r="C7" s="7" t="s">
        <v>9</v>
      </c>
      <c r="D7" s="22">
        <f>6.5*6.5*0.3</f>
        <v>12.674999999999999</v>
      </c>
    </row>
    <row r="8" spans="1:5" ht="16.5" x14ac:dyDescent="0.35">
      <c r="A8" s="35"/>
      <c r="B8" s="6" t="s">
        <v>11</v>
      </c>
      <c r="C8" s="7" t="s">
        <v>9</v>
      </c>
      <c r="D8" s="22">
        <f>((6.5+6.5)*2)*0.6*0.6</f>
        <v>9.36</v>
      </c>
    </row>
    <row r="9" spans="1:5" x14ac:dyDescent="0.35">
      <c r="A9" s="35"/>
      <c r="B9" s="8" t="s">
        <v>12</v>
      </c>
      <c r="C9" s="6"/>
      <c r="D9" s="22"/>
    </row>
    <row r="10" spans="1:5" ht="16.5" x14ac:dyDescent="0.35">
      <c r="A10" s="35"/>
      <c r="B10" s="6" t="s">
        <v>13</v>
      </c>
      <c r="C10" s="7" t="s">
        <v>9</v>
      </c>
      <c r="D10" s="22">
        <f>((6.5+6.5)*2)*0.6*0.4</f>
        <v>6.24</v>
      </c>
    </row>
    <row r="11" spans="1:5" x14ac:dyDescent="0.35">
      <c r="A11" s="35"/>
      <c r="B11" s="8" t="s">
        <v>14</v>
      </c>
      <c r="C11" s="6"/>
      <c r="D11" s="22"/>
    </row>
    <row r="12" spans="1:5" ht="16.5" x14ac:dyDescent="0.35">
      <c r="A12" s="35"/>
      <c r="B12" s="6" t="s">
        <v>15</v>
      </c>
      <c r="C12" s="7" t="s">
        <v>9</v>
      </c>
      <c r="D12" s="22">
        <f>6.5*6.5*0.25</f>
        <v>10.5625</v>
      </c>
    </row>
    <row r="13" spans="1:5" ht="16.5" x14ac:dyDescent="0.35">
      <c r="A13" s="35"/>
      <c r="B13" s="6" t="s">
        <v>16</v>
      </c>
      <c r="C13" s="7" t="s">
        <v>9</v>
      </c>
      <c r="D13" s="22">
        <f>6.5*6.5*0.2</f>
        <v>8.4500000000000011</v>
      </c>
    </row>
    <row r="14" spans="1:5" x14ac:dyDescent="0.35">
      <c r="A14" s="35"/>
      <c r="B14" s="8" t="s">
        <v>17</v>
      </c>
      <c r="C14" s="6"/>
      <c r="D14" s="22"/>
    </row>
    <row r="15" spans="1:5" ht="16.5" x14ac:dyDescent="0.35">
      <c r="A15" s="35"/>
      <c r="B15" s="6" t="s">
        <v>22</v>
      </c>
      <c r="C15" s="7" t="s">
        <v>9</v>
      </c>
      <c r="D15" s="22">
        <f>0.3*0.3*3*4</f>
        <v>1.08</v>
      </c>
    </row>
    <row r="16" spans="1:5" ht="16.5" x14ac:dyDescent="0.35">
      <c r="A16" s="35"/>
      <c r="B16" s="6" t="s">
        <v>38</v>
      </c>
      <c r="C16" s="7" t="s">
        <v>8</v>
      </c>
      <c r="D16" s="22">
        <f>50*2.5</f>
        <v>125</v>
      </c>
    </row>
    <row r="17" spans="1:5" x14ac:dyDescent="0.35">
      <c r="A17" s="35"/>
      <c r="B17" s="8" t="s">
        <v>39</v>
      </c>
      <c r="C17" s="7"/>
      <c r="D17" s="22"/>
    </row>
    <row r="18" spans="1:5" ht="16.5" x14ac:dyDescent="0.35">
      <c r="A18" s="35"/>
      <c r="B18" s="6" t="s">
        <v>40</v>
      </c>
      <c r="C18" s="7" t="s">
        <v>8</v>
      </c>
      <c r="D18" s="22">
        <f>25*15</f>
        <v>375</v>
      </c>
    </row>
    <row r="19" spans="1:5" x14ac:dyDescent="0.35">
      <c r="A19" s="35"/>
      <c r="B19" s="8" t="s">
        <v>18</v>
      </c>
      <c r="C19" s="6"/>
      <c r="D19" s="22"/>
    </row>
    <row r="20" spans="1:5" x14ac:dyDescent="0.35">
      <c r="A20" s="35"/>
      <c r="B20" s="6" t="s">
        <v>19</v>
      </c>
      <c r="C20" s="7" t="s">
        <v>20</v>
      </c>
      <c r="D20" s="22">
        <v>5</v>
      </c>
    </row>
    <row r="21" spans="1:5" ht="16.5" x14ac:dyDescent="0.35">
      <c r="A21" s="35"/>
      <c r="B21" s="6" t="s">
        <v>21</v>
      </c>
      <c r="C21" s="7" t="s">
        <v>8</v>
      </c>
      <c r="D21" s="22">
        <f>6.5*6.5</f>
        <v>42.25</v>
      </c>
    </row>
    <row r="22" spans="1:5" x14ac:dyDescent="0.35">
      <c r="A22" s="37"/>
      <c r="B22" s="6" t="s">
        <v>56</v>
      </c>
      <c r="C22" s="7" t="s">
        <v>20</v>
      </c>
      <c r="D22" s="22">
        <v>1</v>
      </c>
    </row>
    <row r="23" spans="1:5" x14ac:dyDescent="0.35">
      <c r="A23" s="18" t="s">
        <v>43</v>
      </c>
      <c r="B23" s="4"/>
      <c r="C23" s="4"/>
      <c r="D23" s="23"/>
      <c r="E23" s="2"/>
    </row>
    <row r="24" spans="1:5" x14ac:dyDescent="0.35">
      <c r="A24" s="34" t="s">
        <v>46</v>
      </c>
      <c r="B24" s="8" t="s">
        <v>17</v>
      </c>
      <c r="C24" s="6"/>
      <c r="D24" s="22"/>
    </row>
    <row r="25" spans="1:5" ht="16.5" x14ac:dyDescent="0.35">
      <c r="A25" s="35"/>
      <c r="B25" s="10" t="s">
        <v>22</v>
      </c>
      <c r="C25" s="7" t="s">
        <v>9</v>
      </c>
      <c r="D25" s="22">
        <f>(((0.25+4.4)*2)*0.25*0.7)+(4.4*1.1*0.4)</f>
        <v>3.5635000000000003</v>
      </c>
    </row>
    <row r="26" spans="1:5" ht="16.5" x14ac:dyDescent="0.35">
      <c r="A26" s="37"/>
      <c r="B26" s="6" t="s">
        <v>23</v>
      </c>
      <c r="C26" s="7" t="s">
        <v>8</v>
      </c>
      <c r="D26" s="22">
        <f>((0.25+4.4)*2)*0.7*2</f>
        <v>13.02</v>
      </c>
    </row>
    <row r="27" spans="1:5" x14ac:dyDescent="0.35">
      <c r="A27" s="18" t="s">
        <v>44</v>
      </c>
      <c r="B27" s="4"/>
      <c r="C27" s="4"/>
      <c r="D27" s="23"/>
      <c r="E27" s="2"/>
    </row>
    <row r="28" spans="1:5" ht="319" x14ac:dyDescent="0.35">
      <c r="A28" s="24" t="s">
        <v>62</v>
      </c>
      <c r="B28" s="11" t="s">
        <v>24</v>
      </c>
      <c r="C28" s="6"/>
      <c r="D28" s="25">
        <v>4</v>
      </c>
      <c r="E28" s="30"/>
    </row>
    <row r="29" spans="1:5" x14ac:dyDescent="0.35">
      <c r="A29" s="18" t="s">
        <v>25</v>
      </c>
      <c r="B29" s="4"/>
      <c r="C29" s="4"/>
      <c r="D29" s="23"/>
      <c r="E29" s="2"/>
    </row>
    <row r="30" spans="1:5" ht="14.5" customHeight="1" x14ac:dyDescent="0.35">
      <c r="A30" s="33" t="s">
        <v>47</v>
      </c>
      <c r="B30" s="12" t="s">
        <v>17</v>
      </c>
      <c r="C30" s="6"/>
      <c r="D30" s="22"/>
    </row>
    <row r="31" spans="1:5" ht="16.5" x14ac:dyDescent="0.35">
      <c r="A31" s="33"/>
      <c r="B31" s="9" t="s">
        <v>59</v>
      </c>
      <c r="C31" s="7" t="s">
        <v>9</v>
      </c>
      <c r="D31" s="22">
        <f>0.25*30</f>
        <v>7.5</v>
      </c>
    </row>
    <row r="32" spans="1:5" ht="16.5" x14ac:dyDescent="0.35">
      <c r="A32" s="33"/>
      <c r="B32" s="6" t="s">
        <v>26</v>
      </c>
      <c r="C32" s="7" t="s">
        <v>9</v>
      </c>
      <c r="D32" s="22">
        <f>0.25*30</f>
        <v>7.5</v>
      </c>
    </row>
    <row r="33" spans="1:5" ht="16.5" x14ac:dyDescent="0.35">
      <c r="A33" s="33"/>
      <c r="B33" s="6" t="s">
        <v>27</v>
      </c>
      <c r="C33" s="7" t="s">
        <v>8</v>
      </c>
      <c r="D33" s="22">
        <f>1.5*30</f>
        <v>45</v>
      </c>
    </row>
    <row r="34" spans="1:5" ht="16.5" x14ac:dyDescent="0.35">
      <c r="A34" s="33"/>
      <c r="B34" s="6" t="s">
        <v>35</v>
      </c>
      <c r="C34" s="7" t="s">
        <v>34</v>
      </c>
      <c r="D34" s="22">
        <v>1</v>
      </c>
    </row>
    <row r="35" spans="1:5" ht="52" customHeight="1" x14ac:dyDescent="0.35">
      <c r="A35" s="33"/>
      <c r="B35" s="11" t="s">
        <v>60</v>
      </c>
      <c r="C35" s="14" t="s">
        <v>34</v>
      </c>
      <c r="D35" s="27">
        <v>1</v>
      </c>
    </row>
    <row r="36" spans="1:5" x14ac:dyDescent="0.35">
      <c r="A36" s="18" t="s">
        <v>41</v>
      </c>
      <c r="B36" s="4"/>
      <c r="C36" s="4"/>
      <c r="D36" s="23"/>
      <c r="E36" s="2"/>
    </row>
    <row r="37" spans="1:5" ht="18" customHeight="1" x14ac:dyDescent="0.35">
      <c r="A37" s="33" t="s">
        <v>45</v>
      </c>
      <c r="B37" s="12" t="s">
        <v>42</v>
      </c>
      <c r="C37" s="6"/>
      <c r="D37" s="22"/>
    </row>
    <row r="38" spans="1:5" ht="16.5" x14ac:dyDescent="0.35">
      <c r="A38" s="33"/>
      <c r="B38" s="6" t="s">
        <v>10</v>
      </c>
      <c r="C38" s="7" t="s">
        <v>9</v>
      </c>
      <c r="D38" s="22">
        <f>5.5*4.5*0.3</f>
        <v>7.4249999999999998</v>
      </c>
    </row>
    <row r="39" spans="1:5" ht="16.5" x14ac:dyDescent="0.35">
      <c r="A39" s="33"/>
      <c r="B39" s="6" t="s">
        <v>11</v>
      </c>
      <c r="C39" s="7" t="s">
        <v>9</v>
      </c>
      <c r="D39" s="22">
        <f>((5.5+4.5)*2)*0.6*0.6</f>
        <v>7.1999999999999993</v>
      </c>
    </row>
    <row r="40" spans="1:5" x14ac:dyDescent="0.35">
      <c r="A40" s="33"/>
      <c r="B40" s="8" t="s">
        <v>12</v>
      </c>
      <c r="C40" s="6"/>
      <c r="D40" s="22"/>
    </row>
    <row r="41" spans="1:5" ht="16.5" x14ac:dyDescent="0.35">
      <c r="A41" s="33"/>
      <c r="B41" s="6" t="s">
        <v>13</v>
      </c>
      <c r="C41" s="7" t="s">
        <v>9</v>
      </c>
      <c r="D41" s="22">
        <f>((5.5+4.5)*2)*0.6*0.4</f>
        <v>4.8000000000000007</v>
      </c>
    </row>
    <row r="42" spans="1:5" x14ac:dyDescent="0.35">
      <c r="A42" s="33"/>
      <c r="B42" s="8" t="s">
        <v>14</v>
      </c>
      <c r="C42" s="6"/>
      <c r="D42" s="22"/>
    </row>
    <row r="43" spans="1:5" ht="16.5" x14ac:dyDescent="0.35">
      <c r="A43" s="33"/>
      <c r="B43" s="6" t="s">
        <v>15</v>
      </c>
      <c r="C43" s="7" t="s">
        <v>9</v>
      </c>
      <c r="D43" s="22">
        <f>5.5*4.5*0.4</f>
        <v>9.9</v>
      </c>
    </row>
    <row r="44" spans="1:5" ht="16.5" x14ac:dyDescent="0.35">
      <c r="A44" s="33"/>
      <c r="B44" s="6" t="s">
        <v>16</v>
      </c>
      <c r="C44" s="7" t="s">
        <v>9</v>
      </c>
      <c r="D44" s="22">
        <f>5.5*4.5*0.3</f>
        <v>7.4249999999999998</v>
      </c>
    </row>
    <row r="45" spans="1:5" x14ac:dyDescent="0.35">
      <c r="A45" s="33"/>
      <c r="B45" s="8" t="s">
        <v>17</v>
      </c>
      <c r="C45" s="6"/>
      <c r="D45" s="22"/>
    </row>
    <row r="46" spans="1:5" ht="16.5" x14ac:dyDescent="0.35">
      <c r="A46" s="33"/>
      <c r="B46" s="6" t="s">
        <v>28</v>
      </c>
      <c r="C46" s="7" t="s">
        <v>9</v>
      </c>
      <c r="D46" s="22">
        <f>((5.5+4.5)*2)*3*0.25</f>
        <v>15</v>
      </c>
    </row>
    <row r="47" spans="1:5" x14ac:dyDescent="0.35">
      <c r="A47" s="33"/>
      <c r="B47" s="8" t="s">
        <v>18</v>
      </c>
      <c r="C47" s="6"/>
      <c r="D47" s="22"/>
    </row>
    <row r="48" spans="1:5" x14ac:dyDescent="0.35">
      <c r="A48" s="33"/>
      <c r="B48" s="6" t="s">
        <v>19</v>
      </c>
      <c r="C48" s="7" t="s">
        <v>20</v>
      </c>
      <c r="D48" s="22">
        <v>5</v>
      </c>
    </row>
    <row r="49" spans="1:46" ht="16.5" x14ac:dyDescent="0.35">
      <c r="A49" s="33"/>
      <c r="B49" s="6" t="s">
        <v>21</v>
      </c>
      <c r="C49" s="7" t="s">
        <v>8</v>
      </c>
      <c r="D49" s="22">
        <f>6.5*6.5</f>
        <v>42.25</v>
      </c>
    </row>
    <row r="50" spans="1:46" x14ac:dyDescent="0.35">
      <c r="A50" s="33"/>
      <c r="B50" s="8" t="s">
        <v>29</v>
      </c>
      <c r="C50" s="7"/>
      <c r="D50" s="22"/>
    </row>
    <row r="51" spans="1:46" x14ac:dyDescent="0.35">
      <c r="A51" s="33"/>
      <c r="B51" s="6" t="s">
        <v>30</v>
      </c>
      <c r="C51" s="7" t="s">
        <v>20</v>
      </c>
      <c r="D51" s="22">
        <v>1</v>
      </c>
    </row>
    <row r="52" spans="1:46" x14ac:dyDescent="0.35">
      <c r="A52" s="33"/>
      <c r="B52" s="6" t="s">
        <v>31</v>
      </c>
      <c r="C52" s="7" t="s">
        <v>20</v>
      </c>
      <c r="D52" s="22">
        <v>1</v>
      </c>
    </row>
    <row r="53" spans="1:46" x14ac:dyDescent="0.35">
      <c r="A53" s="33"/>
      <c r="B53" s="8" t="s">
        <v>32</v>
      </c>
      <c r="C53" s="7"/>
      <c r="D53" s="22"/>
    </row>
    <row r="54" spans="1:46" x14ac:dyDescent="0.35">
      <c r="A54" s="33"/>
      <c r="B54" s="6"/>
      <c r="C54" s="7"/>
      <c r="D54" s="22"/>
    </row>
    <row r="55" spans="1:46" s="1" customFormat="1" x14ac:dyDescent="0.35">
      <c r="A55" s="18" t="s">
        <v>52</v>
      </c>
      <c r="B55" s="4"/>
      <c r="C55" s="4"/>
      <c r="D55" s="23"/>
      <c r="E55" s="2"/>
      <c r="F55"/>
      <c r="G55"/>
      <c r="H55"/>
      <c r="I55"/>
      <c r="J55"/>
      <c r="K55"/>
      <c r="L55"/>
      <c r="M55"/>
      <c r="N55"/>
      <c r="O55"/>
      <c r="P55"/>
      <c r="Q55"/>
      <c r="R55"/>
      <c r="S55"/>
      <c r="T55"/>
      <c r="U55"/>
      <c r="V55"/>
      <c r="W55"/>
      <c r="X55"/>
      <c r="Y55"/>
      <c r="Z55"/>
      <c r="AA55"/>
      <c r="AB55"/>
      <c r="AC55"/>
      <c r="AD55"/>
      <c r="AE55"/>
      <c r="AF55"/>
      <c r="AG55"/>
      <c r="AH55"/>
      <c r="AI55"/>
      <c r="AJ55"/>
      <c r="AK55"/>
      <c r="AL55"/>
      <c r="AM55"/>
      <c r="AN55"/>
      <c r="AO55"/>
      <c r="AP55"/>
      <c r="AQ55"/>
      <c r="AR55"/>
      <c r="AS55"/>
      <c r="AT55"/>
    </row>
    <row r="56" spans="1:46" ht="43.5" x14ac:dyDescent="0.35">
      <c r="A56" s="20" t="s">
        <v>53</v>
      </c>
      <c r="B56" s="13" t="s">
        <v>54</v>
      </c>
      <c r="C56" s="7"/>
      <c r="D56" s="26" t="s">
        <v>55</v>
      </c>
      <c r="E56" s="3"/>
    </row>
    <row r="57" spans="1:46" x14ac:dyDescent="0.35">
      <c r="A57" s="18" t="s">
        <v>36</v>
      </c>
      <c r="B57" s="4"/>
      <c r="C57" s="4"/>
      <c r="D57" s="23"/>
      <c r="E57" s="2"/>
    </row>
    <row r="58" spans="1:46" ht="58" customHeight="1" x14ac:dyDescent="0.35">
      <c r="A58" s="34" t="s">
        <v>64</v>
      </c>
      <c r="B58" s="10" t="s">
        <v>37</v>
      </c>
      <c r="C58" s="14" t="s">
        <v>33</v>
      </c>
      <c r="D58" s="27">
        <v>1</v>
      </c>
      <c r="E58" s="31"/>
    </row>
    <row r="59" spans="1:46" x14ac:dyDescent="0.35">
      <c r="A59" s="35"/>
      <c r="B59" s="10" t="s">
        <v>63</v>
      </c>
      <c r="C59" s="14"/>
      <c r="D59" s="27">
        <v>1</v>
      </c>
      <c r="E59" s="31"/>
    </row>
    <row r="60" spans="1:46" ht="43.5" x14ac:dyDescent="0.35">
      <c r="A60" s="35"/>
      <c r="B60" s="38" t="s">
        <v>48</v>
      </c>
      <c r="C60" s="39"/>
      <c r="D60" s="40" t="s">
        <v>50</v>
      </c>
      <c r="E60" s="32"/>
    </row>
    <row r="61" spans="1:46" ht="43.5" x14ac:dyDescent="0.35">
      <c r="A61" s="41"/>
      <c r="B61" s="10" t="s">
        <v>49</v>
      </c>
      <c r="C61" s="14"/>
      <c r="D61" s="28" t="s">
        <v>51</v>
      </c>
      <c r="E61" s="32"/>
    </row>
    <row r="62" spans="1:46" ht="29.5" thickBot="1" x14ac:dyDescent="0.4">
      <c r="A62" s="36"/>
      <c r="B62" s="44" t="s">
        <v>65</v>
      </c>
      <c r="C62" s="42"/>
      <c r="D62" s="43">
        <v>1</v>
      </c>
      <c r="E62" s="32"/>
    </row>
  </sheetData>
  <mergeCells count="5">
    <mergeCell ref="A37:A54"/>
    <mergeCell ref="A30:A35"/>
    <mergeCell ref="A58:A62"/>
    <mergeCell ref="A4:A22"/>
    <mergeCell ref="A24:A26"/>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301D62-687C-419C-9E52-667680757F3D}">
  <dimension ref="A1"/>
  <sheetViews>
    <sheetView topLeftCell="A42" workbookViewId="0">
      <selection activeCell="A42" sqref="A1:H1048576"/>
    </sheetView>
  </sheetViews>
  <sheetFormatPr defaultRowHeight="14.5" x14ac:dyDescent="0.3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RCC</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Deo Muhinde</dc:creator>
  <cp:lastModifiedBy>Nzamwita, Madjaliwa (IITA)</cp:lastModifiedBy>
  <dcterms:created xsi:type="dcterms:W3CDTF">2015-06-05T18:17:20Z</dcterms:created>
  <dcterms:modified xsi:type="dcterms:W3CDTF">2025-09-18T09:44:06Z</dcterms:modified>
</cp:coreProperties>
</file>